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<sst xmlns="http://schemas.openxmlformats.org/spreadsheetml/2006/main" count="58" uniqueCount="25">
  <si>
    <t>2024年休宁县中小学教师公开招聘拟入围专业测试人员名单</t>
  </si>
  <si>
    <t>序号</t>
  </si>
  <si>
    <t>岗位代码</t>
  </si>
  <si>
    <t>岗位名称</t>
  </si>
  <si>
    <t>准考证号</t>
  </si>
  <si>
    <t>综合科目成绩</t>
  </si>
  <si>
    <t>专业科目成绩</t>
  </si>
  <si>
    <t>合成</t>
  </si>
  <si>
    <t>政策加分</t>
  </si>
  <si>
    <t>最终笔试成绩</t>
  </si>
  <si>
    <t>高中语文</t>
  </si>
  <si>
    <t>高中物理</t>
  </si>
  <si>
    <t>高中生物</t>
  </si>
  <si>
    <t>高中地理</t>
  </si>
  <si>
    <t>高中政治</t>
  </si>
  <si>
    <t>高中化学</t>
  </si>
  <si>
    <t>初中语文</t>
  </si>
  <si>
    <t>34102208</t>
  </si>
  <si>
    <t>初中物理</t>
  </si>
  <si>
    <t>初中道德
与法治</t>
  </si>
  <si>
    <t>243410020918</t>
  </si>
  <si>
    <t>243410020916</t>
  </si>
  <si>
    <t>243410020915</t>
  </si>
  <si>
    <t>34102210</t>
  </si>
  <si>
    <t>初中历史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</si>
</sst>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tabSelected="1" workbookViewId="0">
      <selection activeCell="C5" sqref="C5"/>
    </sheetView>
  </sheetViews>
  <sheetFormatPr defaultColWidth="9" defaultRowHeight="13.5"/>
  <cols>
    <col min="1" max="1" width="6.75" style="3" customWidth="1"/>
    <col min="2" max="2" width="15.5" style="3" customWidth="1"/>
    <col min="3" max="3" width="17.25" style="3" customWidth="1"/>
    <col min="4" max="4" width="16.875" style="3" customWidth="1"/>
    <col min="5" max="6" width="13.75" style="3" customWidth="1"/>
    <col min="7" max="7" width="6.375" style="3" customWidth="1"/>
    <col min="8" max="8" width="9" style="3"/>
    <col min="9" max="9" width="13.75" style="3" customWidth="1"/>
    <col min="10" max="16384" width="9" style="3"/>
  </cols>
  <sheetData>
    <row r="1" s="1" customFormat="1" ht="3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14.25" spans="1:9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="2" customFormat="1" ht="14.25" spans="1:9">
      <c r="A3" s="5">
        <v>1</v>
      </c>
      <c r="B3" s="8" t="str">
        <f>"34102201"</f>
        <v>34102201</v>
      </c>
      <c r="C3" s="8" t="s">
        <v>10</v>
      </c>
      <c r="D3" s="8" t="str">
        <f>"243410021629"</f>
        <v>243410021629</v>
      </c>
      <c r="E3" s="9">
        <v>80.5</v>
      </c>
      <c r="F3" s="8">
        <v>87</v>
      </c>
      <c r="G3" s="10">
        <v>84.4</v>
      </c>
      <c r="H3" s="10"/>
      <c r="I3" s="10">
        <v>84.4</v>
      </c>
    </row>
    <row r="4" s="2" customFormat="1" ht="14.25" spans="1:9">
      <c r="A4" s="5">
        <v>2</v>
      </c>
      <c r="B4" s="8" t="str">
        <f t="shared" ref="B3:B22" si="0">"34102201"</f>
        <v>34102201</v>
      </c>
      <c r="C4" s="8" t="s">
        <v>10</v>
      </c>
      <c r="D4" s="8" t="str">
        <f>"243410021615"</f>
        <v>243410021615</v>
      </c>
      <c r="E4" s="9">
        <v>86.5</v>
      </c>
      <c r="F4" s="8">
        <v>77</v>
      </c>
      <c r="G4" s="10">
        <v>80.8</v>
      </c>
      <c r="H4" s="10"/>
      <c r="I4" s="10">
        <v>80.8</v>
      </c>
    </row>
    <row r="5" s="2" customFormat="1" ht="14.25" spans="1:9">
      <c r="A5" s="5">
        <v>3</v>
      </c>
      <c r="B5" s="8" t="str">
        <f t="shared" si="0"/>
        <v>34102201</v>
      </c>
      <c r="C5" s="8" t="s">
        <v>10</v>
      </c>
      <c r="D5" s="8" t="str">
        <f>"243410021627"</f>
        <v>243410021627</v>
      </c>
      <c r="E5" s="9">
        <v>85.5</v>
      </c>
      <c r="F5" s="8">
        <v>75</v>
      </c>
      <c r="G5" s="10">
        <v>79.2</v>
      </c>
      <c r="H5" s="10"/>
      <c r="I5" s="10">
        <v>79.2</v>
      </c>
    </row>
    <row r="6" s="2" customFormat="1" ht="14.25" spans="1:9">
      <c r="A6" s="5">
        <v>4</v>
      </c>
      <c r="B6" s="8" t="str">
        <f t="shared" si="0"/>
        <v>34102201</v>
      </c>
      <c r="C6" s="8" t="s">
        <v>10</v>
      </c>
      <c r="D6" s="8" t="str">
        <f>"243410021625"</f>
        <v>243410021625</v>
      </c>
      <c r="E6" s="9">
        <v>91</v>
      </c>
      <c r="F6" s="8">
        <v>70</v>
      </c>
      <c r="G6" s="10">
        <v>78.4</v>
      </c>
      <c r="H6" s="10"/>
      <c r="I6" s="10">
        <v>78.4</v>
      </c>
    </row>
    <row r="7" s="2" customFormat="1" ht="14.25" spans="1:9">
      <c r="A7" s="5">
        <v>5</v>
      </c>
      <c r="B7" s="8" t="str">
        <f t="shared" si="0"/>
        <v>34102201</v>
      </c>
      <c r="C7" s="8" t="s">
        <v>10</v>
      </c>
      <c r="D7" s="8" t="str">
        <f>"243410021630"</f>
        <v>243410021630</v>
      </c>
      <c r="E7" s="9">
        <v>67</v>
      </c>
      <c r="F7" s="8">
        <v>78.5</v>
      </c>
      <c r="G7" s="10">
        <v>73.9</v>
      </c>
      <c r="H7" s="10"/>
      <c r="I7" s="10">
        <v>73.9</v>
      </c>
    </row>
    <row r="8" s="2" customFormat="1" ht="14.25" spans="1:9">
      <c r="A8" s="5">
        <v>6</v>
      </c>
      <c r="B8" s="8" t="str">
        <f t="shared" si="0"/>
        <v>34102201</v>
      </c>
      <c r="C8" s="8" t="s">
        <v>10</v>
      </c>
      <c r="D8" s="8" t="str">
        <f>"243410021622"</f>
        <v>243410021622</v>
      </c>
      <c r="E8" s="9">
        <v>63.5</v>
      </c>
      <c r="F8" s="8">
        <v>79.5</v>
      </c>
      <c r="G8" s="10">
        <v>73.1</v>
      </c>
      <c r="H8" s="10"/>
      <c r="I8" s="10">
        <v>73.1</v>
      </c>
    </row>
    <row r="9" s="2" customFormat="1" ht="14.25" spans="1:9">
      <c r="A9" s="5">
        <v>7</v>
      </c>
      <c r="B9" s="8" t="str">
        <f t="shared" si="0"/>
        <v>34102201</v>
      </c>
      <c r="C9" s="8" t="s">
        <v>10</v>
      </c>
      <c r="D9" s="8" t="str">
        <f>"243410021623"</f>
        <v>243410021623</v>
      </c>
      <c r="E9" s="9">
        <v>64</v>
      </c>
      <c r="F9" s="8">
        <v>76.5</v>
      </c>
      <c r="G9" s="10">
        <v>71.5</v>
      </c>
      <c r="H9" s="10"/>
      <c r="I9" s="10">
        <v>71.5</v>
      </c>
    </row>
    <row r="10" s="2" customFormat="1" ht="14.25" spans="1:9">
      <c r="A10" s="5">
        <v>8</v>
      </c>
      <c r="B10" s="8" t="str">
        <f t="shared" si="0"/>
        <v>34102201</v>
      </c>
      <c r="C10" s="8" t="s">
        <v>10</v>
      </c>
      <c r="D10" s="8" t="str">
        <f>"243410021701"</f>
        <v>243410021701</v>
      </c>
      <c r="E10" s="9">
        <v>68.5</v>
      </c>
      <c r="F10" s="8">
        <v>73.5</v>
      </c>
      <c r="G10" s="10">
        <v>71.5</v>
      </c>
      <c r="H10" s="10"/>
      <c r="I10" s="10">
        <v>71.5</v>
      </c>
    </row>
    <row r="11" s="2" customFormat="1" ht="14.25" spans="1:9">
      <c r="A11" s="5">
        <v>9</v>
      </c>
      <c r="B11" s="8" t="str">
        <f t="shared" si="0"/>
        <v>34102201</v>
      </c>
      <c r="C11" s="8" t="s">
        <v>10</v>
      </c>
      <c r="D11" s="8" t="str">
        <f>"243410021617"</f>
        <v>243410021617</v>
      </c>
      <c r="E11" s="9">
        <v>55.5</v>
      </c>
      <c r="F11" s="8">
        <v>82</v>
      </c>
      <c r="G11" s="10">
        <v>71.4</v>
      </c>
      <c r="H11" s="10"/>
      <c r="I11" s="10">
        <v>71.4</v>
      </c>
    </row>
    <row r="12" ht="14.25" spans="1:9">
      <c r="A12" s="5">
        <v>10</v>
      </c>
      <c r="B12" s="8" t="str">
        <f t="shared" ref="B12:B17" si="1">"34102202"</f>
        <v>34102202</v>
      </c>
      <c r="C12" s="8" t="s">
        <v>11</v>
      </c>
      <c r="D12" s="8" t="str">
        <f>"243410020522"</f>
        <v>243410020522</v>
      </c>
      <c r="E12" s="9">
        <v>77.5</v>
      </c>
      <c r="F12" s="8">
        <v>106</v>
      </c>
      <c r="G12" s="10">
        <v>94.6</v>
      </c>
      <c r="H12" s="10"/>
      <c r="I12" s="10">
        <v>94.6</v>
      </c>
    </row>
    <row r="13" ht="14.25" spans="1:9">
      <c r="A13" s="5">
        <v>11</v>
      </c>
      <c r="B13" s="8" t="str">
        <f t="shared" si="1"/>
        <v>34102202</v>
      </c>
      <c r="C13" s="8" t="s">
        <v>11</v>
      </c>
      <c r="D13" s="8" t="str">
        <f>"243410020526"</f>
        <v>243410020526</v>
      </c>
      <c r="E13" s="9">
        <v>71</v>
      </c>
      <c r="F13" s="8">
        <v>96.5</v>
      </c>
      <c r="G13" s="10">
        <v>86.3</v>
      </c>
      <c r="H13" s="10"/>
      <c r="I13" s="10">
        <v>86.3</v>
      </c>
    </row>
    <row r="14" ht="14.25" spans="1:9">
      <c r="A14" s="5">
        <v>12</v>
      </c>
      <c r="B14" s="8" t="str">
        <f t="shared" si="1"/>
        <v>34102202</v>
      </c>
      <c r="C14" s="8" t="s">
        <v>11</v>
      </c>
      <c r="D14" s="8" t="str">
        <f>"243410020520"</f>
        <v>243410020520</v>
      </c>
      <c r="E14" s="9">
        <v>60</v>
      </c>
      <c r="F14" s="8">
        <v>91</v>
      </c>
      <c r="G14" s="10">
        <v>78.6</v>
      </c>
      <c r="H14" s="10"/>
      <c r="I14" s="10">
        <v>78.6</v>
      </c>
    </row>
    <row r="15" ht="14.25" spans="1:9">
      <c r="A15" s="5">
        <v>13</v>
      </c>
      <c r="B15" s="8" t="str">
        <f t="shared" si="1"/>
        <v>34102202</v>
      </c>
      <c r="C15" s="8" t="s">
        <v>11</v>
      </c>
      <c r="D15" s="8" t="str">
        <f>"243410020525"</f>
        <v>243410020525</v>
      </c>
      <c r="E15" s="9">
        <v>66.5</v>
      </c>
      <c r="F15" s="8">
        <v>81.5</v>
      </c>
      <c r="G15" s="10">
        <v>75.5</v>
      </c>
      <c r="H15" s="10"/>
      <c r="I15" s="10">
        <v>75.5</v>
      </c>
    </row>
    <row r="16" ht="14.25" spans="1:9">
      <c r="A16" s="5">
        <v>14</v>
      </c>
      <c r="B16" s="8" t="str">
        <f t="shared" si="1"/>
        <v>34102202</v>
      </c>
      <c r="C16" s="8" t="s">
        <v>11</v>
      </c>
      <c r="D16" s="8" t="str">
        <f>"243410020524"</f>
        <v>243410020524</v>
      </c>
      <c r="E16" s="9">
        <v>62</v>
      </c>
      <c r="F16" s="8">
        <v>71.5</v>
      </c>
      <c r="G16" s="10">
        <v>67.7</v>
      </c>
      <c r="H16" s="10"/>
      <c r="I16" s="10">
        <v>67.7</v>
      </c>
    </row>
    <row r="17" ht="14.25" spans="1:9">
      <c r="A17" s="5">
        <v>15</v>
      </c>
      <c r="B17" s="8" t="str">
        <f t="shared" si="1"/>
        <v>34102202</v>
      </c>
      <c r="C17" s="8" t="s">
        <v>11</v>
      </c>
      <c r="D17" s="8" t="str">
        <f>"243410020523"</f>
        <v>243410020523</v>
      </c>
      <c r="E17" s="9">
        <v>71</v>
      </c>
      <c r="F17" s="8">
        <v>57.5</v>
      </c>
      <c r="G17" s="10">
        <v>62.9</v>
      </c>
      <c r="H17" s="10"/>
      <c r="I17" s="10">
        <v>62.9</v>
      </c>
    </row>
    <row r="18" ht="14.25" spans="1:9">
      <c r="A18" s="5">
        <v>16</v>
      </c>
      <c r="B18" s="8" t="str">
        <f>"34102203"</f>
        <v>34102203</v>
      </c>
      <c r="C18" s="8" t="s">
        <v>12</v>
      </c>
      <c r="D18" s="8" t="str">
        <f>"243410020212"</f>
        <v>243410020212</v>
      </c>
      <c r="E18" s="9">
        <v>88</v>
      </c>
      <c r="F18" s="8">
        <v>84.5</v>
      </c>
      <c r="G18" s="10">
        <v>85.9</v>
      </c>
      <c r="H18" s="10"/>
      <c r="I18" s="10">
        <v>85.9</v>
      </c>
    </row>
    <row r="19" ht="14.25" spans="1:9">
      <c r="A19" s="5">
        <v>17</v>
      </c>
      <c r="B19" s="8" t="str">
        <f>"34102203"</f>
        <v>34102203</v>
      </c>
      <c r="C19" s="8" t="s">
        <v>12</v>
      </c>
      <c r="D19" s="8" t="str">
        <f>"243410020214"</f>
        <v>243410020214</v>
      </c>
      <c r="E19" s="9">
        <v>66.5</v>
      </c>
      <c r="F19" s="8">
        <v>88</v>
      </c>
      <c r="G19" s="10">
        <v>79.4</v>
      </c>
      <c r="H19" s="10"/>
      <c r="I19" s="10">
        <v>79.4</v>
      </c>
    </row>
    <row r="20" ht="14.25" spans="1:9">
      <c r="A20" s="5">
        <v>18</v>
      </c>
      <c r="B20" s="8" t="str">
        <f>"34102203"</f>
        <v>34102203</v>
      </c>
      <c r="C20" s="8" t="s">
        <v>12</v>
      </c>
      <c r="D20" s="8" t="str">
        <f>"243410020211"</f>
        <v>243410020211</v>
      </c>
      <c r="E20" s="9">
        <v>73</v>
      </c>
      <c r="F20" s="8">
        <v>77</v>
      </c>
      <c r="G20" s="10">
        <v>75.4</v>
      </c>
      <c r="H20" s="10"/>
      <c r="I20" s="10">
        <v>75.4</v>
      </c>
    </row>
    <row r="21" ht="14.25" spans="1:9">
      <c r="A21" s="5">
        <v>19</v>
      </c>
      <c r="B21" s="8" t="str">
        <f>"34102204"</f>
        <v>34102204</v>
      </c>
      <c r="C21" s="8" t="s">
        <v>13</v>
      </c>
      <c r="D21" s="8" t="str">
        <f>"243410020806"</f>
        <v>243410020806</v>
      </c>
      <c r="E21" s="9">
        <v>64.5</v>
      </c>
      <c r="F21" s="8">
        <v>94</v>
      </c>
      <c r="G21" s="10">
        <v>82.2</v>
      </c>
      <c r="H21" s="10"/>
      <c r="I21" s="10">
        <v>82.2</v>
      </c>
    </row>
    <row r="22" ht="14.25" spans="1:9">
      <c r="A22" s="5">
        <v>20</v>
      </c>
      <c r="B22" s="8" t="str">
        <f>"34102204"</f>
        <v>34102204</v>
      </c>
      <c r="C22" s="8" t="s">
        <v>13</v>
      </c>
      <c r="D22" s="8" t="str">
        <f>"243410020805"</f>
        <v>243410020805</v>
      </c>
      <c r="E22" s="9">
        <v>56.5</v>
      </c>
      <c r="F22" s="8">
        <v>89.5</v>
      </c>
      <c r="G22" s="10">
        <v>76.3</v>
      </c>
      <c r="H22" s="10"/>
      <c r="I22" s="10">
        <v>76.3</v>
      </c>
    </row>
    <row r="23" ht="14.25" spans="1:9">
      <c r="A23" s="5">
        <v>21</v>
      </c>
      <c r="B23" s="8" t="str">
        <f>"34102204"</f>
        <v>34102204</v>
      </c>
      <c r="C23" s="8" t="s">
        <v>13</v>
      </c>
      <c r="D23" s="8" t="str">
        <f>"243410020804"</f>
        <v>243410020804</v>
      </c>
      <c r="E23" s="9">
        <v>74</v>
      </c>
      <c r="F23" s="8">
        <v>75</v>
      </c>
      <c r="G23" s="10">
        <v>74.6</v>
      </c>
      <c r="H23" s="10"/>
      <c r="I23" s="10">
        <v>74.6</v>
      </c>
    </row>
    <row r="24" ht="14.25" spans="1:9">
      <c r="A24" s="5">
        <v>22</v>
      </c>
      <c r="B24" s="8" t="str">
        <f>"34102205"</f>
        <v>34102205</v>
      </c>
      <c r="C24" s="8" t="s">
        <v>14</v>
      </c>
      <c r="D24" s="8" t="str">
        <f>"243410020913"</f>
        <v>243410020913</v>
      </c>
      <c r="E24" s="9">
        <v>71</v>
      </c>
      <c r="F24" s="8">
        <v>90.5</v>
      </c>
      <c r="G24" s="10">
        <v>82.7</v>
      </c>
      <c r="H24" s="10"/>
      <c r="I24" s="10">
        <v>82.7</v>
      </c>
    </row>
    <row r="25" ht="14.25" spans="1:9">
      <c r="A25" s="5">
        <v>23</v>
      </c>
      <c r="B25" s="8" t="str">
        <f>"34102206"</f>
        <v>34102206</v>
      </c>
      <c r="C25" s="8" t="s">
        <v>15</v>
      </c>
      <c r="D25" s="8" t="str">
        <f>"243410021214"</f>
        <v>243410021214</v>
      </c>
      <c r="E25" s="10">
        <v>65</v>
      </c>
      <c r="F25" s="10">
        <v>101</v>
      </c>
      <c r="G25" s="10">
        <v>86.6</v>
      </c>
      <c r="H25" s="10"/>
      <c r="I25" s="10">
        <v>86.6</v>
      </c>
    </row>
    <row r="26" ht="14.25" spans="1:9">
      <c r="A26" s="5">
        <v>24</v>
      </c>
      <c r="B26" s="8" t="str">
        <f>"34102206"</f>
        <v>34102206</v>
      </c>
      <c r="C26" s="8" t="s">
        <v>15</v>
      </c>
      <c r="D26" s="8" t="str">
        <f>"243410021220"</f>
        <v>243410021220</v>
      </c>
      <c r="E26" s="10">
        <v>76.5</v>
      </c>
      <c r="F26" s="10">
        <v>86</v>
      </c>
      <c r="G26" s="10">
        <v>82.2</v>
      </c>
      <c r="H26" s="10"/>
      <c r="I26" s="10">
        <v>82.2</v>
      </c>
    </row>
    <row r="27" ht="14.25" spans="1:9">
      <c r="A27" s="5">
        <v>25</v>
      </c>
      <c r="B27" s="8" t="str">
        <f>"34102206"</f>
        <v>34102206</v>
      </c>
      <c r="C27" s="8" t="s">
        <v>15</v>
      </c>
      <c r="D27" s="8" t="str">
        <f>"243410021219"</f>
        <v>243410021219</v>
      </c>
      <c r="E27" s="10">
        <v>68</v>
      </c>
      <c r="F27" s="10">
        <v>91.5</v>
      </c>
      <c r="G27" s="10">
        <v>82.1</v>
      </c>
      <c r="H27" s="10"/>
      <c r="I27" s="10">
        <v>82.1</v>
      </c>
    </row>
    <row r="28" ht="14.25" spans="1:9">
      <c r="A28" s="5">
        <v>26</v>
      </c>
      <c r="B28" s="8" t="str">
        <f>"34102207"</f>
        <v>34102207</v>
      </c>
      <c r="C28" s="8" t="s">
        <v>16</v>
      </c>
      <c r="D28" s="8" t="str">
        <f>"243410021709"</f>
        <v>243410021709</v>
      </c>
      <c r="E28" s="10">
        <v>78.5</v>
      </c>
      <c r="F28" s="10">
        <v>79</v>
      </c>
      <c r="G28" s="10">
        <v>78.8</v>
      </c>
      <c r="H28" s="10"/>
      <c r="I28" s="10">
        <v>78.8</v>
      </c>
    </row>
    <row r="29" ht="14.25" spans="1:9">
      <c r="A29" s="5">
        <v>27</v>
      </c>
      <c r="B29" s="8" t="str">
        <f>"34102207"</f>
        <v>34102207</v>
      </c>
      <c r="C29" s="8" t="s">
        <v>16</v>
      </c>
      <c r="D29" s="8" t="str">
        <f>"243410021706"</f>
        <v>243410021706</v>
      </c>
      <c r="E29" s="10">
        <v>66.5</v>
      </c>
      <c r="F29" s="10">
        <v>82</v>
      </c>
      <c r="G29" s="10">
        <v>75.8</v>
      </c>
      <c r="H29" s="10"/>
      <c r="I29" s="10">
        <v>75.8</v>
      </c>
    </row>
    <row r="30" ht="14.25" spans="1:9">
      <c r="A30" s="5">
        <v>28</v>
      </c>
      <c r="B30" s="8" t="str">
        <f>"34102207"</f>
        <v>34102207</v>
      </c>
      <c r="C30" s="8" t="s">
        <v>16</v>
      </c>
      <c r="D30" s="8" t="str">
        <f>"243410021708"</f>
        <v>243410021708</v>
      </c>
      <c r="E30" s="10">
        <v>77.5</v>
      </c>
      <c r="F30" s="10">
        <v>70</v>
      </c>
      <c r="G30" s="10">
        <v>73</v>
      </c>
      <c r="H30" s="10"/>
      <c r="I30" s="10">
        <v>73</v>
      </c>
    </row>
    <row r="31" ht="14.25" spans="1:9">
      <c r="A31" s="5">
        <v>29</v>
      </c>
      <c r="B31" s="10" t="s">
        <v>17</v>
      </c>
      <c r="C31" s="10" t="s">
        <v>18</v>
      </c>
      <c r="D31" s="8" t="str">
        <f>"243410020528"</f>
        <v>243410020528</v>
      </c>
      <c r="E31" s="9">
        <v>72</v>
      </c>
      <c r="F31" s="8">
        <v>82.5</v>
      </c>
      <c r="G31" s="10">
        <v>78.3</v>
      </c>
      <c r="H31" s="10"/>
      <c r="I31" s="10">
        <v>78.3</v>
      </c>
    </row>
    <row r="32" ht="14.25" spans="1:9">
      <c r="A32" s="5">
        <v>30</v>
      </c>
      <c r="B32" s="10" t="s">
        <v>17</v>
      </c>
      <c r="C32" s="10" t="s">
        <v>18</v>
      </c>
      <c r="D32" s="8" t="str">
        <f>"243410020530"</f>
        <v>243410020530</v>
      </c>
      <c r="E32" s="9">
        <v>61</v>
      </c>
      <c r="F32" s="8">
        <v>72.5</v>
      </c>
      <c r="G32" s="10">
        <v>67.9</v>
      </c>
      <c r="H32" s="10"/>
      <c r="I32" s="10">
        <v>67.9</v>
      </c>
    </row>
    <row r="33" ht="14.25" spans="1:9">
      <c r="A33" s="5">
        <v>31</v>
      </c>
      <c r="B33" s="8" t="str">
        <f>"34102209"</f>
        <v>34102209</v>
      </c>
      <c r="C33" s="8" t="s">
        <v>19</v>
      </c>
      <c r="D33" s="10" t="s">
        <v>20</v>
      </c>
      <c r="E33" s="9">
        <v>92</v>
      </c>
      <c r="F33" s="8">
        <v>80</v>
      </c>
      <c r="G33" s="10">
        <v>84.8</v>
      </c>
      <c r="H33" s="10"/>
      <c r="I33" s="10">
        <v>84.8</v>
      </c>
    </row>
    <row r="34" ht="14.25" spans="1:9">
      <c r="A34" s="5">
        <v>32</v>
      </c>
      <c r="B34" s="8" t="str">
        <f>"34102209"</f>
        <v>34102209</v>
      </c>
      <c r="C34" s="8" t="s">
        <v>19</v>
      </c>
      <c r="D34" s="10" t="s">
        <v>21</v>
      </c>
      <c r="E34" s="9">
        <v>73.5</v>
      </c>
      <c r="F34" s="8">
        <v>72.5</v>
      </c>
      <c r="G34" s="10">
        <v>72.9</v>
      </c>
      <c r="H34" s="10"/>
      <c r="I34" s="10">
        <v>72.9</v>
      </c>
    </row>
    <row r="35" ht="14.25" spans="1:9">
      <c r="A35" s="5">
        <v>33</v>
      </c>
      <c r="B35" s="8" t="str">
        <f>"34102209"</f>
        <v>34102209</v>
      </c>
      <c r="C35" s="8" t="s">
        <v>19</v>
      </c>
      <c r="D35" s="10" t="s">
        <v>22</v>
      </c>
      <c r="E35" s="9">
        <v>64.5</v>
      </c>
      <c r="F35" s="8">
        <v>78</v>
      </c>
      <c r="G35" s="10">
        <v>72.6</v>
      </c>
      <c r="H35" s="10"/>
      <c r="I35" s="10">
        <v>72.6</v>
      </c>
    </row>
    <row r="36" ht="14.25" spans="1:9">
      <c r="A36" s="5">
        <v>34</v>
      </c>
      <c r="B36" s="10" t="s">
        <v>23</v>
      </c>
      <c r="C36" s="10" t="s">
        <v>24</v>
      </c>
      <c r="D36" s="8" t="str">
        <f>"243410020322"</f>
        <v>243410020322</v>
      </c>
      <c r="E36" s="10">
        <v>80.5</v>
      </c>
      <c r="F36" s="10">
        <v>105</v>
      </c>
      <c r="G36" s="10">
        <v>95.2</v>
      </c>
      <c r="H36" s="10"/>
      <c r="I36" s="10">
        <v>95.2</v>
      </c>
    </row>
    <row r="37" ht="14.25" spans="1:9">
      <c r="A37" s="5">
        <v>35</v>
      </c>
      <c r="B37" s="10" t="s">
        <v>23</v>
      </c>
      <c r="C37" s="10" t="s">
        <v>24</v>
      </c>
      <c r="D37" s="8" t="str">
        <f>"243410020321"</f>
        <v>243410020321</v>
      </c>
      <c r="E37" s="10">
        <v>75.5</v>
      </c>
      <c r="F37" s="10">
        <v>105.5</v>
      </c>
      <c r="G37" s="10">
        <v>93.5</v>
      </c>
      <c r="H37" s="10"/>
      <c r="I37" s="10">
        <v>93.5</v>
      </c>
    </row>
    <row r="38" ht="14.25" spans="1:9">
      <c r="A38" s="5">
        <v>36</v>
      </c>
      <c r="B38" s="10" t="s">
        <v>23</v>
      </c>
      <c r="C38" s="10" t="s">
        <v>24</v>
      </c>
      <c r="D38" s="8" t="str">
        <f>"243410020323"</f>
        <v>243410020323</v>
      </c>
      <c r="E38" s="10">
        <v>72.5</v>
      </c>
      <c r="F38" s="10">
        <v>102.5</v>
      </c>
      <c r="G38" s="10">
        <v>90.5</v>
      </c>
      <c r="H38" s="10"/>
      <c r="I38" s="10">
        <v>90.5</v>
      </c>
    </row>
    <row r="39" ht="14.25" spans="1:9">
      <c r="A39" s="5">
        <v>37</v>
      </c>
      <c r="B39" s="10" t="s">
        <v>23</v>
      </c>
      <c r="C39" s="10" t="s">
        <v>24</v>
      </c>
      <c r="D39" s="8" t="str">
        <f>"243410020326"</f>
        <v>243410020326</v>
      </c>
      <c r="E39" s="10">
        <v>66</v>
      </c>
      <c r="F39" s="10">
        <v>102</v>
      </c>
      <c r="G39" s="10">
        <v>87.6</v>
      </c>
      <c r="H39" s="10"/>
      <c r="I39" s="10">
        <v>87.6</v>
      </c>
    </row>
    <row r="40" ht="14.25" spans="1:9">
      <c r="A40" s="5">
        <v>38</v>
      </c>
      <c r="B40" s="10" t="s">
        <v>23</v>
      </c>
      <c r="C40" s="10" t="s">
        <v>24</v>
      </c>
      <c r="D40" s="8" t="str">
        <f>"243410020320"</f>
        <v>243410020320</v>
      </c>
      <c r="E40" s="10">
        <v>62</v>
      </c>
      <c r="F40" s="10">
        <v>77</v>
      </c>
      <c r="G40" s="10">
        <v>71</v>
      </c>
      <c r="H40" s="10"/>
      <c r="I40" s="10">
        <v>71</v>
      </c>
    </row>
  </sheetData>
  <mergeCells count="1">
    <mergeCell ref="A1:I1"/>
  </mergeCells>
  <conditionalFormatting sqref="D24">
    <cfRule type="expression" dxfId="0" priority="6">
      <formula>AND(SUMPRODUCT(IFERROR(1*(($D$24&amp;"x")=(D24&amp;"x")),0))&gt;1,NOT(ISBLANK(D24)))</formula>
    </cfRule>
  </conditionalFormatting>
  <conditionalFormatting sqref="D3:D11">
    <cfRule type="expression" dxfId="0" priority="12">
      <formula>AND(SUMPRODUCT(IFERROR(1*(($D$3:$D$11&amp;"x")=(D3&amp;"x")),0))&gt;1,NOT(ISBLANK(D3)))</formula>
    </cfRule>
  </conditionalFormatting>
  <conditionalFormatting sqref="D12:D17">
    <cfRule type="expression" dxfId="0" priority="1">
      <formula>AND(SUMPRODUCT(IFERROR(1*(($D$12:$D$17&amp;"x")=(D12&amp;"x")),0))&gt;1,NOT(ISBLANK(D12)))</formula>
    </cfRule>
  </conditionalFormatting>
  <conditionalFormatting sqref="D18:D20">
    <cfRule type="expression" dxfId="0" priority="9">
      <formula>AND(SUMPRODUCT(IFERROR(1*(($D$18:$D$20&amp;"x")=(D18&amp;"x")),0))&gt;1,NOT(ISBLANK(D18)))</formula>
    </cfRule>
  </conditionalFormatting>
  <conditionalFormatting sqref="D21:D23">
    <cfRule type="expression" dxfId="0" priority="7">
      <formula>AND(SUMPRODUCT(IFERROR(1*(($D$21:$D$23&amp;"x")=(D21&amp;"x")),0))&gt;1,NOT(ISBLANK(D21)))</formula>
    </cfRule>
  </conditionalFormatting>
  <conditionalFormatting sqref="D25:D27">
    <cfRule type="expression" dxfId="0" priority="5">
      <formula>AND(SUMPRODUCT(IFERROR(1*(($D$25:$D$27&amp;"x")=(D25&amp;"x")),0))&gt;1,NOT(ISBLANK(D25)))</formula>
    </cfRule>
  </conditionalFormatting>
  <conditionalFormatting sqref="D28:D30">
    <cfRule type="expression" dxfId="0" priority="4">
      <formula>AND(SUMPRODUCT(IFERROR(1*(($D$28:$D$30&amp;"x")=(D28&amp;"x")),0))&gt;1,NOT(ISBLANK(D28)))</formula>
    </cfRule>
  </conditionalFormatting>
  <conditionalFormatting sqref="D31:D32">
    <cfRule type="expression" dxfId="0" priority="3">
      <formula>AND(SUMPRODUCT(IFERROR(1*(($D$31:$D$32&amp;"x")=(D31&amp;"x")),0))&gt;1,NOT(ISBLANK(D31)))</formula>
    </cfRule>
  </conditionalFormatting>
  <conditionalFormatting sqref="D36:D40">
    <cfRule type="expression" dxfId="0" priority="2">
      <formula>AND(SUMPRODUCT(IFERROR(1*(($D$36:$D$40&amp;"x")=(D36&amp;"x")),0))&gt;1,NOT(ISBLANK(D36)))</formula>
    </cfRule>
  </conditionalFormatting>
  <pageMargins left="0.7" right="0.7" top="0.75" bottom="0.75" header="0.3" footer="0.3"/>
  <pageSetup paperSize="9" scale="7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走饭</cp:lastModifiedBy>
  <dcterms:created xsi:type="dcterms:W3CDTF">2023-04-14T03:29:00Z</dcterms:created>
  <dcterms:modified xsi:type="dcterms:W3CDTF">2024-04-16T01:34:45Z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BBFC3206F6964BB499542C1794F05883_12</vt:lpwstr>
  </property>
  <property fmtid="{D5CDD505-2E9C-101B-9397-08002B2CF9AE}" pid="3" name="KSOProductBuildVer">
    <vt:lpwstr>2052-12.1.0.16729</vt:lpwstr>
  </property>
</Properties>
</file>